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<sst xmlns="http://schemas.openxmlformats.org/spreadsheetml/2006/main" count="75" uniqueCount="56">
  <si>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 xml:space="preserve">        Calculator For the MC34063 Step-Up,Down/Inverting Switching Regulator</t>
  </si>
  <si>
    <t>These parameters are from the 34063 Data sheet and your selected Diode</t>
  </si>
  <si>
    <t>Provided by TheETGShow</t>
  </si>
  <si>
    <t xml:space="preserve">              The Diode</t>
  </si>
  <si>
    <t xml:space="preserve">       The 34063</t>
  </si>
  <si>
    <t>Note:</t>
  </si>
  <si>
    <r>
      <t>V</t>
    </r>
    <r>
      <rPr>
        <vertAlign val="subscript"/>
        <sz val="12"/>
        <rFont val="Arial"/>
        <family val="2"/>
      </rPr>
      <t>F</t>
    </r>
    <r>
      <rPr>
        <sz val="12"/>
        <rFont val="Arial"/>
        <family val="2"/>
      </rPr>
      <t xml:space="preserve"> =</t>
    </r>
  </si>
  <si>
    <t>Of the Diode</t>
  </si>
  <si>
    <r>
      <t>V</t>
    </r>
    <r>
      <rPr>
        <vertAlign val="subscript"/>
        <sz val="12"/>
        <rFont val="Arial"/>
        <family val="2"/>
      </rPr>
      <t>sat</t>
    </r>
    <r>
      <rPr>
        <sz val="12"/>
        <rFont val="Arial"/>
        <family val="2"/>
      </rPr>
      <t xml:space="preserve"> =</t>
    </r>
  </si>
  <si>
    <t>When Pin 1 and 8 are shorted on the 34063, Only for Step Down &amp; Inverting. See Data Sheet!</t>
  </si>
  <si>
    <t>When Pin 1 and 8 are Not shorted on the 34063, For Step-Up. See Data Sheet!</t>
  </si>
  <si>
    <t xml:space="preserve">                The following power supply characteristics must be chosen</t>
  </si>
  <si>
    <r>
      <t>V</t>
    </r>
    <r>
      <rPr>
        <vertAlign val="subscript"/>
        <sz val="12"/>
        <rFont val="Arial"/>
        <family val="2"/>
      </rPr>
      <t>in</t>
    </r>
    <r>
      <rPr>
        <sz val="12"/>
        <rFont val="Arial"/>
        <family val="2"/>
      </rPr>
      <t xml:space="preserve"> =</t>
    </r>
  </si>
  <si>
    <t>V</t>
  </si>
  <si>
    <r>
      <t>I</t>
    </r>
    <r>
      <rPr>
        <vertAlign val="subscript"/>
        <sz val="12"/>
        <rFont val="Times New Roman"/>
        <family val="1"/>
      </rPr>
      <t>out</t>
    </r>
  </si>
  <si>
    <t>A</t>
  </si>
  <si>
    <t>How much Output Current is needed</t>
  </si>
  <si>
    <r>
      <t>f</t>
    </r>
    <r>
      <rPr>
        <vertAlign val="subscript"/>
        <sz val="12"/>
        <rFont val="Arial"/>
        <family val="2"/>
      </rPr>
      <t>min</t>
    </r>
  </si>
  <si>
    <t>Hz</t>
  </si>
  <si>
    <t>Your desired Switcher Frequency</t>
  </si>
  <si>
    <r>
      <t>V</t>
    </r>
    <r>
      <rPr>
        <vertAlign val="subscript"/>
        <sz val="12"/>
        <rFont val="Arial"/>
        <family val="2"/>
      </rPr>
      <t>out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</si>
  <si>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2"/>
        <rFont val="Arial"/>
        <family val="2"/>
      </rPr>
      <t>ripple(pp)</t>
    </r>
  </si>
  <si>
    <t>Vpp</t>
  </si>
  <si>
    <t>What is your acceptable Ripple Voltage</t>
  </si>
  <si>
    <t>R1 =</t>
  </si>
  <si>
    <t>Ohms</t>
  </si>
  <si>
    <t xml:space="preserve"> Your Choice for R1</t>
  </si>
  <si>
    <r>
      <t>V</t>
    </r>
    <r>
      <rPr>
        <vertAlign val="subscript"/>
        <sz val="12"/>
        <rFont val="Arial"/>
        <family val="2"/>
      </rPr>
      <t>in(min)</t>
    </r>
    <r>
      <rPr>
        <sz val="10"/>
        <rFont val="Arial"/>
        <family val="2"/>
      </rPr>
      <t xml:space="preserve"> </t>
    </r>
  </si>
  <si>
    <t xml:space="preserve">                       Step-Up</t>
  </si>
  <si>
    <t xml:space="preserve">                     Step-Down</t>
  </si>
  <si>
    <t xml:space="preserve">               Voltage-Inverter</t>
  </si>
  <si>
    <t>Notes</t>
  </si>
  <si>
    <r>
      <t>t</t>
    </r>
    <r>
      <rPr>
        <vertAlign val="subscript"/>
        <sz val="12"/>
        <rFont val="Arial"/>
        <family val="2"/>
      </rPr>
      <t>on</t>
    </r>
    <r>
      <rPr>
        <sz val="12"/>
        <rFont val="Arial"/>
        <family val="2"/>
      </rPr>
      <t>/t</t>
    </r>
    <r>
      <rPr>
        <vertAlign val="subscript"/>
        <sz val="12"/>
        <rFont val="Arial"/>
        <family val="2"/>
      </rPr>
      <t>off</t>
    </r>
  </si>
  <si>
    <r>
      <t>(t</t>
    </r>
    <r>
      <rPr>
        <vertAlign val="subscript"/>
        <sz val="12"/>
        <rFont val="Arial"/>
        <family val="2"/>
      </rPr>
      <t>on</t>
    </r>
    <r>
      <rPr>
        <sz val="12"/>
        <rFont val="Arial"/>
        <family val="2"/>
      </rPr>
      <t>+t</t>
    </r>
    <r>
      <rPr>
        <vertAlign val="subscript"/>
        <sz val="12"/>
        <rFont val="Arial"/>
        <family val="2"/>
      </rPr>
      <t>off</t>
    </r>
    <r>
      <rPr>
        <sz val="12"/>
        <rFont val="Arial"/>
        <family val="2"/>
      </rPr>
      <t>)</t>
    </r>
  </si>
  <si>
    <t>In Seconds</t>
  </si>
  <si>
    <r>
      <t>t</t>
    </r>
    <r>
      <rPr>
        <vertAlign val="subscript"/>
        <sz val="12"/>
        <rFont val="Arial"/>
        <family val="2"/>
      </rPr>
      <t>off</t>
    </r>
  </si>
  <si>
    <r>
      <t>t</t>
    </r>
    <r>
      <rPr>
        <vertAlign val="subscript"/>
        <sz val="12"/>
        <rFont val="Arial"/>
        <family val="2"/>
      </rPr>
      <t>on</t>
    </r>
  </si>
  <si>
    <r>
      <t>C</t>
    </r>
    <r>
      <rPr>
        <vertAlign val="subscript"/>
        <sz val="12"/>
        <rFont val="Arial"/>
        <family val="2"/>
      </rPr>
      <t>T</t>
    </r>
  </si>
  <si>
    <t>F</t>
  </si>
  <si>
    <t>Frequency Set Capacitor in Farads</t>
  </si>
  <si>
    <r>
      <t>I</t>
    </r>
    <r>
      <rPr>
        <vertAlign val="subscript"/>
        <sz val="12"/>
        <rFont val="Arial"/>
        <family val="2"/>
      </rPr>
      <t>pk(switch)</t>
    </r>
  </si>
  <si>
    <t>Amps</t>
  </si>
  <si>
    <t>Inductor and Diode minimum current rating</t>
  </si>
  <si>
    <r>
      <t>R</t>
    </r>
    <r>
      <rPr>
        <vertAlign val="subscript"/>
        <sz val="12"/>
        <rFont val="Arial"/>
        <family val="2"/>
      </rPr>
      <t>sc</t>
    </r>
  </si>
  <si>
    <t>Ω</t>
  </si>
  <si>
    <t>Current Sense, Resistor</t>
  </si>
  <si>
    <r>
      <t>L</t>
    </r>
    <r>
      <rPr>
        <vertAlign val="subscript"/>
        <sz val="12"/>
        <rFont val="Arial"/>
        <family val="2"/>
      </rPr>
      <t>(min)</t>
    </r>
  </si>
  <si>
    <t>H</t>
  </si>
  <si>
    <t>L (Inductor) Minimum requirement</t>
  </si>
  <si>
    <r>
      <t>C</t>
    </r>
    <r>
      <rPr>
        <vertAlign val="subscript"/>
        <sz val="12"/>
        <rFont val="Arial"/>
        <family val="2"/>
      </rPr>
      <t>O</t>
    </r>
  </si>
  <si>
    <t>Output Capacitor ( Farad)</t>
  </si>
  <si>
    <t>R2</t>
  </si>
  <si>
    <r>
      <t>Value to Obtain regulated V</t>
    </r>
    <r>
      <rPr>
        <vertAlign val="subscript"/>
        <sz val="12"/>
        <rFont val="Arial"/>
        <family val="2"/>
      </rPr>
      <t>out</t>
    </r>
  </si>
  <si>
    <t>TheETG-Calculater4The34063.XLS</t>
  </si>
  <si>
    <t>Rev Beta-2</t>
  </si>
  <si>
    <t>www.H2O2FromH2O.Oregonsouth.com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</si>
</sst>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0000"/>
    <numFmt numFmtId="167" formatCode="0.000000000"/>
    <numFmt numFmtId="168" formatCode="#,###.000000000"/>
    <numFmt numFmtId="169" formatCode="0.000000000000"/>
  </numFmts>
  <fonts count="8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vertAlign val="subscript"/>
      <sz val="12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2" borderId="2" xfId="0" applyFill="1" applyBorder="1" applyAlignment="1">
      <alignment horizontal="left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0" xfId="0" applyAlignment="1">
      <alignment horizontal="right"/>
    </xf>
    <xf numFmtId="164" fontId="4" fillId="0" borderId="0" xfId="0" applyFont="1" applyAlignment="1">
      <alignment horizontal="left" vertical="center"/>
    </xf>
    <xf numFmtId="164" fontId="0" fillId="3" borderId="1" xfId="0" applyFont="1" applyFill="1" applyBorder="1" applyAlignment="1">
      <alignment horizontal="left"/>
    </xf>
    <xf numFmtId="164" fontId="0" fillId="3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3" borderId="4" xfId="0" applyFont="1" applyFill="1" applyBorder="1" applyAlignment="1">
      <alignment/>
    </xf>
    <xf numFmtId="164" fontId="1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1" fillId="0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1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5" fontId="0" fillId="0" borderId="2" xfId="0" applyNumberFormat="1" applyBorder="1" applyAlignment="1">
      <alignment/>
    </xf>
    <xf numFmtId="164" fontId="1" fillId="0" borderId="4" xfId="0" applyFont="1" applyBorder="1" applyAlignment="1">
      <alignment/>
    </xf>
    <xf numFmtId="164" fontId="0" fillId="0" borderId="2" xfId="0" applyBorder="1" applyAlignment="1">
      <alignment/>
    </xf>
    <xf numFmtId="164" fontId="0" fillId="4" borderId="1" xfId="0" applyFont="1" applyFill="1" applyBorder="1" applyAlignment="1">
      <alignment horizontal="left"/>
    </xf>
    <xf numFmtId="164" fontId="0" fillId="4" borderId="3" xfId="0" applyFill="1" applyBorder="1" applyAlignment="1">
      <alignment horizontal="right"/>
    </xf>
    <xf numFmtId="164" fontId="0" fillId="4" borderId="1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Border="1" applyAlignment="1">
      <alignment/>
    </xf>
    <xf numFmtId="166" fontId="0" fillId="0" borderId="5" xfId="0" applyNumberFormat="1" applyBorder="1" applyAlignment="1">
      <alignment/>
    </xf>
    <xf numFmtId="167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164" fontId="0" fillId="0" borderId="6" xfId="0" applyFont="1" applyBorder="1" applyAlignment="1">
      <alignment horizontal="center"/>
    </xf>
    <xf numFmtId="164" fontId="6" fillId="0" borderId="0" xfId="0" applyFont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0" xfId="0" applyFont="1" applyAlignment="1">
      <alignment vertical="center" wrapText="1"/>
    </xf>
    <xf numFmtId="164" fontId="0" fillId="0" borderId="6" xfId="0" applyFont="1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ont="1" applyFill="1" applyBorder="1" applyAlignment="1">
      <alignment/>
    </xf>
    <xf numFmtId="164" fontId="4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TheETGShow" TargetMode="External" /><Relationship Id="rId2" Type="http://schemas.openxmlformats.org/officeDocument/2006/relationships/hyperlink" Target="http://www.h2o2fromh2o.oregonsout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9">
      <selection activeCell="B31" sqref="B31"/>
    </sheetView>
  </sheetViews>
  <sheetFormatPr defaultColWidth="12.57421875" defaultRowHeight="12.75"/>
  <cols>
    <col min="1" max="1" width="17.7109375" style="0" customWidth="1"/>
    <col min="2" max="2" width="16.140625" style="0" customWidth="1"/>
    <col min="3" max="3" width="9.8515625" style="0" customWidth="1"/>
    <col min="4" max="4" width="16.140625" style="0" customWidth="1"/>
    <col min="5" max="5" width="10.28125" style="0" customWidth="1"/>
    <col min="6" max="6" width="16.8515625" style="0" customWidth="1"/>
    <col min="7" max="7" width="10.140625" style="0" customWidth="1"/>
    <col min="8" max="8" width="41.00390625" style="0" customWidth="1"/>
    <col min="9" max="9" width="18.140625" style="0" customWidth="1"/>
    <col min="10" max="16384" width="11.57421875" style="0" customWidth="1"/>
  </cols>
  <sheetData>
    <row r="1" spans="1:4" ht="15">
      <c r="A1" s="1"/>
      <c r="B1" s="2"/>
      <c r="C1" s="3"/>
      <c r="D1" s="1"/>
    </row>
    <row r="2" spans="1:4" ht="19.5">
      <c r="A2" s="4" t="s">
        <v>0</v>
      </c>
      <c r="B2" s="5"/>
      <c r="C2" s="5"/>
      <c r="D2" s="5"/>
    </row>
    <row r="3" spans="1:4" ht="15">
      <c r="A3" s="1"/>
      <c r="B3" s="2"/>
      <c r="C3" s="3"/>
      <c r="D3" s="1"/>
    </row>
    <row r="4" spans="1:7" ht="15">
      <c r="A4" s="1"/>
      <c r="B4" s="6" t="s">
        <v>1</v>
      </c>
      <c r="C4" s="7"/>
      <c r="D4" s="8"/>
      <c r="E4" s="9"/>
      <c r="F4" s="9"/>
      <c r="G4" s="10"/>
    </row>
    <row r="5" spans="1:4" ht="24.75" customHeight="1">
      <c r="A5" s="11"/>
      <c r="B5" s="2"/>
      <c r="C5" s="3"/>
      <c r="D5" s="12" t="s">
        <v>2</v>
      </c>
    </row>
    <row r="6" spans="1:8" ht="12.75">
      <c r="A6" s="13" t="s">
        <v>3</v>
      </c>
      <c r="B6" s="14"/>
      <c r="C6" s="15"/>
      <c r="D6" s="1"/>
      <c r="E6" s="13" t="s">
        <v>4</v>
      </c>
      <c r="F6" s="14"/>
      <c r="H6" s="16" t="s">
        <v>5</v>
      </c>
    </row>
    <row r="7" spans="1:8" ht="23.25" customHeight="1">
      <c r="A7" s="17" t="s">
        <v>6</v>
      </c>
      <c r="B7" s="18">
        <v>0.5</v>
      </c>
      <c r="C7" s="19" t="s">
        <v>7</v>
      </c>
      <c r="D7" s="20"/>
      <c r="E7" s="21" t="s">
        <v>8</v>
      </c>
      <c r="F7" s="22">
        <v>1</v>
      </c>
      <c r="H7" s="23" t="s">
        <v>9</v>
      </c>
    </row>
    <row r="8" spans="1:8" ht="25.5">
      <c r="A8" s="19"/>
      <c r="B8" s="19"/>
      <c r="C8" s="19"/>
      <c r="D8" s="19"/>
      <c r="E8" s="21" t="s">
        <v>8</v>
      </c>
      <c r="F8" s="22">
        <v>0.5</v>
      </c>
      <c r="H8" s="23" t="s">
        <v>10</v>
      </c>
    </row>
    <row r="10" spans="1:7" ht="15">
      <c r="A10" s="24"/>
      <c r="B10" s="25" t="s">
        <v>11</v>
      </c>
      <c r="C10" s="9"/>
      <c r="D10" s="9"/>
      <c r="E10" s="9"/>
      <c r="F10" s="9"/>
      <c r="G10" s="10"/>
    </row>
    <row r="11" spans="1:8" ht="18">
      <c r="A11" s="26" t="s">
        <v>12</v>
      </c>
      <c r="B11" s="27">
        <v>5</v>
      </c>
      <c r="C11" s="28" t="s">
        <v>13</v>
      </c>
      <c r="E11" s="29" t="s">
        <v>14</v>
      </c>
      <c r="F11" s="30">
        <v>0.1</v>
      </c>
      <c r="G11" s="28" t="s">
        <v>15</v>
      </c>
      <c r="H11" t="s">
        <v>16</v>
      </c>
    </row>
    <row r="12" spans="1:8" ht="18">
      <c r="A12" s="26"/>
      <c r="B12" s="27"/>
      <c r="C12" s="28"/>
      <c r="E12" s="31" t="s">
        <v>17</v>
      </c>
      <c r="F12" s="32">
        <v>100000</v>
      </c>
      <c r="G12" s="28" t="s">
        <v>18</v>
      </c>
      <c r="H12" t="s">
        <v>19</v>
      </c>
    </row>
    <row r="13" spans="1:8" ht="18">
      <c r="A13" s="26" t="s">
        <v>20</v>
      </c>
      <c r="B13" s="27">
        <v>15</v>
      </c>
      <c r="C13" s="28" t="s">
        <v>13</v>
      </c>
      <c r="E13" s="31" t="s">
        <v>21</v>
      </c>
      <c r="F13" s="30">
        <v>0.1</v>
      </c>
      <c r="G13" s="28" t="s">
        <v>22</v>
      </c>
      <c r="H13" t="s">
        <v>23</v>
      </c>
    </row>
    <row r="14" spans="1:8" ht="15">
      <c r="A14" s="26"/>
      <c r="B14" s="27"/>
      <c r="C14" s="28"/>
      <c r="E14" s="31" t="s">
        <v>24</v>
      </c>
      <c r="F14" s="32">
        <v>10000</v>
      </c>
      <c r="G14" s="28" t="s">
        <v>25</v>
      </c>
      <c r="H14" t="s">
        <v>26</v>
      </c>
    </row>
    <row r="15" spans="1:3" ht="18">
      <c r="A15" s="26" t="s">
        <v>27</v>
      </c>
      <c r="B15" s="27">
        <v>4.5</v>
      </c>
      <c r="C15" s="28" t="s">
        <v>13</v>
      </c>
    </row>
    <row r="16" ht="12.75">
      <c r="A16" s="3"/>
    </row>
    <row r="17" spans="1:8" ht="12.75">
      <c r="A17" s="3"/>
      <c r="B17" s="33" t="s">
        <v>28</v>
      </c>
      <c r="C17" s="34"/>
      <c r="D17" s="35" t="s">
        <v>29</v>
      </c>
      <c r="E17" s="34"/>
      <c r="F17" s="33" t="s">
        <v>30</v>
      </c>
      <c r="G17" s="34"/>
      <c r="H17" s="3" t="s">
        <v>31</v>
      </c>
    </row>
    <row r="18" spans="1:8" ht="18">
      <c r="A18" s="36" t="s">
        <v>32</v>
      </c>
      <c r="B18" s="37">
        <f>(B13+B7-B15)/(B15-F8)</f>
        <v>2.75</v>
      </c>
      <c r="C18" s="38"/>
      <c r="D18" s="39">
        <f>(B13+B7)/(B15-F8-B13)</f>
        <v>-1.4090909090909092</v>
      </c>
      <c r="E18" s="40"/>
      <c r="F18" s="37">
        <f>(ABS(B13)+B7)/(B11-F7)</f>
        <v>3.875</v>
      </c>
      <c r="G18" s="38"/>
      <c r="H18" s="41"/>
    </row>
    <row r="19" spans="1:8" ht="18">
      <c r="A19" s="36" t="s">
        <v>33</v>
      </c>
      <c r="B19" s="42">
        <f>1/F12</f>
        <v>1E-05</v>
      </c>
      <c r="C19" s="38"/>
      <c r="D19" s="42">
        <f>1/F12</f>
        <v>1E-05</v>
      </c>
      <c r="E19" s="38"/>
      <c r="F19" s="42">
        <f>1/F12</f>
        <v>1E-05</v>
      </c>
      <c r="G19" s="38"/>
      <c r="H19" s="41" t="s">
        <v>34</v>
      </c>
    </row>
    <row r="20" spans="1:8" ht="18">
      <c r="A20" s="36" t="s">
        <v>35</v>
      </c>
      <c r="B20" s="43">
        <f>B19/(B18+1)</f>
        <v>2.666666666666667E-06</v>
      </c>
      <c r="C20" s="38"/>
      <c r="D20" s="44">
        <f>D19/(D18+1)</f>
        <v>-2.444444444444444E-05</v>
      </c>
      <c r="E20" s="38"/>
      <c r="F20" s="44">
        <f>F19/(F18+1)</f>
        <v>2.0512820512820513E-06</v>
      </c>
      <c r="G20" s="38"/>
      <c r="H20" s="41" t="s">
        <v>34</v>
      </c>
    </row>
    <row r="21" spans="1:8" ht="18">
      <c r="A21" s="36" t="s">
        <v>36</v>
      </c>
      <c r="B21" s="43">
        <f>B19-B20</f>
        <v>7.333333333333334E-06</v>
      </c>
      <c r="C21" s="38"/>
      <c r="D21" s="43">
        <f>D19-D20</f>
        <v>3.444444444444444E-05</v>
      </c>
      <c r="E21" s="38"/>
      <c r="F21" s="43">
        <f>F19-F20</f>
        <v>7.948717948717949E-06</v>
      </c>
      <c r="G21" s="38"/>
      <c r="H21" s="41" t="s">
        <v>34</v>
      </c>
    </row>
    <row r="22" spans="1:8" ht="18">
      <c r="A22" s="36" t="s">
        <v>37</v>
      </c>
      <c r="B22" s="45">
        <f>0.00004*B21</f>
        <v>2.933333333333334E-10</v>
      </c>
      <c r="C22" s="46" t="s">
        <v>38</v>
      </c>
      <c r="D22" s="45">
        <f>0.00004*D21</f>
        <v>1.3777777777777776E-09</v>
      </c>
      <c r="E22" s="46" t="s">
        <v>38</v>
      </c>
      <c r="F22" s="45">
        <f>0.00004*F21</f>
        <v>3.17948717948718E-10</v>
      </c>
      <c r="G22" s="46" t="s">
        <v>38</v>
      </c>
      <c r="H22" s="41" t="s">
        <v>39</v>
      </c>
    </row>
    <row r="23" spans="1:8" ht="24.75" customHeight="1">
      <c r="A23" s="47" t="s">
        <v>40</v>
      </c>
      <c r="B23" s="48">
        <f>2*F11*(B18+1)</f>
        <v>0.75</v>
      </c>
      <c r="C23" s="49" t="s">
        <v>41</v>
      </c>
      <c r="D23" s="50">
        <f>2*F11*(D18+1)</f>
        <v>-0.08181818181818185</v>
      </c>
      <c r="E23" s="49" t="s">
        <v>41</v>
      </c>
      <c r="F23" s="50">
        <f>2*F11*(F18+1)</f>
        <v>0.9750000000000001</v>
      </c>
      <c r="G23" s="49" t="s">
        <v>41</v>
      </c>
      <c r="H23" s="51" t="s">
        <v>42</v>
      </c>
    </row>
    <row r="24" spans="1:8" ht="18">
      <c r="A24" s="36" t="s">
        <v>43</v>
      </c>
      <c r="B24" s="37">
        <f>0.3/B23</f>
        <v>0.4000000000000001</v>
      </c>
      <c r="C24" s="52" t="s">
        <v>44</v>
      </c>
      <c r="D24" s="37">
        <f>0.3/D23</f>
        <v>-3.666666666666666</v>
      </c>
      <c r="E24" s="52" t="s">
        <v>44</v>
      </c>
      <c r="F24" s="37">
        <f>0.3/F23</f>
        <v>0.3076923076923077</v>
      </c>
      <c r="G24" s="52" t="s">
        <v>44</v>
      </c>
      <c r="H24" t="s">
        <v>45</v>
      </c>
    </row>
    <row r="25" spans="1:8" ht="18">
      <c r="A25" s="36" t="s">
        <v>46</v>
      </c>
      <c r="B25" s="42">
        <f>((B15-F8)/B23)*B21</f>
        <v>3.9111111111111115E-05</v>
      </c>
      <c r="C25" s="46" t="s">
        <v>47</v>
      </c>
      <c r="D25" s="42">
        <f>((B15-F8)/D23)*D21</f>
        <v>-0.00168395061728395</v>
      </c>
      <c r="E25" s="46" t="s">
        <v>47</v>
      </c>
      <c r="F25" s="42">
        <f>((B15-F8)/F23)*F21</f>
        <v>3.261012491781722E-05</v>
      </c>
      <c r="G25" s="46" t="s">
        <v>47</v>
      </c>
      <c r="H25" t="s">
        <v>48</v>
      </c>
    </row>
    <row r="26" spans="1:8" ht="18">
      <c r="A26" s="36" t="s">
        <v>49</v>
      </c>
      <c r="B26" s="42">
        <f>9*((F11*B21)/F13)</f>
        <v>6.6E-05</v>
      </c>
      <c r="C26" s="46" t="s">
        <v>38</v>
      </c>
      <c r="D26" s="42">
        <f>(D23*D19)/(8*F13)</f>
        <v>-1.022727272727273E-06</v>
      </c>
      <c r="E26" s="46" t="s">
        <v>38</v>
      </c>
      <c r="F26" s="42">
        <f>9*((F11*F21)/F13)</f>
        <v>7.153846153846153E-05</v>
      </c>
      <c r="G26" s="46" t="s">
        <v>38</v>
      </c>
      <c r="H26" t="s">
        <v>50</v>
      </c>
    </row>
    <row r="27" spans="1:8" ht="18">
      <c r="A27" s="36" t="s">
        <v>51</v>
      </c>
      <c r="B27" s="53">
        <f>((ABS(B13)/1.25)-1)*F14</f>
        <v>110000</v>
      </c>
      <c r="C27" s="54" t="s">
        <v>44</v>
      </c>
      <c r="D27" s="53">
        <f>((ABS(B13)/1.25)-1)*F14</f>
        <v>110000</v>
      </c>
      <c r="E27" s="54" t="s">
        <v>44</v>
      </c>
      <c r="F27" s="53">
        <f>((ABS(B13)/1.25)-1)*F14</f>
        <v>110000</v>
      </c>
      <c r="G27" s="54" t="s">
        <v>44</v>
      </c>
      <c r="H27" t="s">
        <v>52</v>
      </c>
    </row>
    <row r="29" spans="1:8" ht="13.5">
      <c r="A29" s="55" t="s">
        <v>53</v>
      </c>
      <c r="B29" s="56"/>
      <c r="C29" s="57" t="s">
        <v>54</v>
      </c>
      <c r="E29" s="55"/>
      <c r="F29" s="58" t="s">
        <v>55</v>
      </c>
      <c r="G29" s="56"/>
      <c r="H29" s="57"/>
    </row>
  </sheetData>
  <sheetProtection selectLockedCells="1" selectUnlockedCells="1"/>
  <hyperlinks>
    <hyperlink ref="D5" r:id="rId1" display="Provided by TheETGShow"/>
    <hyperlink ref="F29" r:id="rId2" display="www.H2O2FromH2O.Oregonsouth.com"/>
  </hyperlinks>
  <printOptions/>
  <pageMargins left="0.5" right="0.5" top="0.7666666666666666" bottom="0.7666666666666666" header="0.5" footer="0.5"/>
  <pageSetup firstPageNumber="1" useFirstPageNumber="1" horizontalDpi="300" verticalDpi="300" orientation="landscape" scale="9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0.7666666666666666" bottom="0.7666666666666666" header="0.5" footer="0.5"/>
  <pageSetup horizontalDpi="300" verticalDpi="300" orientation="landscape" scale="9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5" right="0.5" top="0.7666666666666666" bottom="0.7666666666666666" header="0.5" footer="0.5"/>
  <pageSetup horizontalDpi="300" verticalDpi="300" orientation="landscape" scale="9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H2O2 FromH2O</dc:creator>
  <cp:keywords/>
  <dc:description/>
  <cp:lastModifiedBy>Mac Macc</cp:lastModifiedBy>
  <cp:lastPrinted>2010-09-13T13:45:59Z</cp:lastPrinted>
  <dcterms:created xsi:type="dcterms:W3CDTF">2010-09-11T21:38:32Z</dcterms:created>
  <dcterms:modified xsi:type="dcterms:W3CDTF">2013-02-26T02:26:36Z</dcterms:modified>
  <cp:category/>
  <cp:version/>
  <cp:contentType/>
  <cp:contentStatus/>
  <cp:revision>6</cp:revision>
</cp:coreProperties>
</file>